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<sst xmlns="http://schemas.openxmlformats.org/spreadsheetml/2006/main" count="206" uniqueCount="172">
  <si>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</si>
  <si>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</si>
  <si>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</si>
  <si>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</si>
  <si>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</si>
  <si>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</si>
  <si>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</si>
  <si>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</si>
  <si>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</si>
  <si>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</si>
  <si>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</si>
  <si>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</si>
  <si>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</si>
  <si>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</si>
  <si>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</si>
  <si>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</si>
  <si>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</si>
  <si>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</si>
  <si>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</si>
  <si>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</si>
  <si>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</si>
  <si>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</si>
  <si>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</si>
  <si>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</si>
  <si>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</si>
  <si>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</si>
  <si>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</si>
  <si>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</si>
  <si>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</si>
  <si>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</si>
  <si>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</si>
  <si>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</si>
  <si>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</si>
  <si>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</si>
  <si>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</si>
  <si>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</si>
  <si>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</si>
  <si>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</si>
  <si>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</si>
  <si>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</si>
  <si>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</si>
  <si>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</si>
  <si>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</si>
  <si>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</si>
  <si>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</si>
  <si>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</si>
  <si>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</si>
  <si>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</si>
  <si>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</si>
  <si>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</si>
  <si>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</si>
  <si>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</si>
  <si>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</si>
  <si>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</si>
  <si>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</si>
  <si>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</si>
  <si>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</si>
  <si>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</si>
  <si>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</si>
  <si>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</si>
  <si>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</si>
  <si>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</si>
  <si>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</si>
  <si>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</si>
  <si>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</si>
  <si>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</si>
  <si>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</si>
  <si>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</si>
  <si>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</si>
  <si>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</si>
  <si>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</si>
  <si>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</si>
  <si>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</si>
  <si>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</si>
  <si>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</si>
  <si>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</si>
  <si>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</si>
  <si>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</si>
  <si>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</si>
  <si>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</si>
  <si>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</si>
  <si>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</si>
  <si>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</si>
  <si>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</si>
  <si>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</si>
  <si>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</si>
  <si>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</si>
  <si>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</si>
  <si>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</si>
  <si>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</si>
  <si>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</si>
  <si>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</si>
  <si>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</si>
  <si>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</si>
  <si>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</si>
  <si>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</si>
  <si>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</si>
  <si>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</si>
  <si>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</si>
  <si>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</si>
  <si>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</si>
  <si>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</si>
  <si>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</si>
  <si>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</si>
  <si>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</si>
  <si>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</si>
  <si>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</si>
  <si>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</si>
  <si>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</si>
  <si>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</si>
  <si>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</si>
  <si>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</si>
  <si>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</si>
  <si>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</si>
  <si>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</si>
  <si>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</si>
  <si>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</si>
  <si>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</si>
  <si>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</si>
  <si>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</si>
  <si>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</si>
  <si>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</si>
  <si>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</si>
  <si>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</si>
  <si>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</si>
  <si>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</si>
  <si>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</si>
  <si>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</si>
  <si>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</si>
  <si>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</si>
  <si>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</si>
  <si>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</si>
  <si>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</si>
  <si>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</si>
  <si>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</si>
  <si>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</si>
  <si>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</si>
  <si>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</si>
  <si>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</si>
  <si>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</si>
  <si>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</si>
  <si>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</si>
  <si>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</si>
  <si>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</si>
  <si>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</si>
  <si>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</si>
  <si>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</si>
  <si>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</si>
  <si>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</si>
  <si>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</si>
  <si>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</si>
  <si>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</si>
  <si>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</si>
  <si>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</si>
  <si>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</si>
  <si>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</si>
  <si>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</si>
  <si>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</si>
  <si>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</si>
  <si>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</si>
  <si>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</si>
  <si>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</si>
  <si>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</si>
  <si>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</si>
  <si>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</si>
  <si>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</si>
  <si>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</si>
  <si>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</si>
  <si>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31/12/2012)</t>
  </si>
  <si>
    <t>(01/01/2013 - 31/12/2013)</t>
  </si>
  <si>
    <t>(01/01/2012 - 31/12/2012)</t>
  </si>
  <si>
    <t>(  31/12/2013)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</si>
</sst>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45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42" applyNumberFormat="1" applyFont="1" applyFill="1" applyAlignment="1">
      <alignment/>
    </xf>
    <xf numFmtId="38" fontId="1" fillId="0" borderId="0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2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14" xfId="42" applyNumberFormat="1" applyFont="1" applyFill="1" applyBorder="1" applyAlignment="1">
      <alignment/>
    </xf>
    <xf numFmtId="38" fontId="1" fillId="0" borderId="15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8" fontId="2" fillId="0" borderId="20" xfId="42" applyNumberFormat="1" applyFont="1" applyFill="1" applyBorder="1" applyAlignment="1">
      <alignment horizontal="center" vertical="center"/>
    </xf>
    <xf numFmtId="38" fontId="2" fillId="0" borderId="17" xfId="42" applyNumberFormat="1" applyFont="1" applyFill="1" applyBorder="1" applyAlignment="1">
      <alignment horizontal="center" vertical="center"/>
    </xf>
    <xf numFmtId="38" fontId="2" fillId="0" borderId="21" xfId="42" applyNumberFormat="1" applyFont="1" applyFill="1" applyBorder="1" applyAlignment="1">
      <alignment horizontal="center" vertical="center"/>
    </xf>
    <xf numFmtId="38" fontId="2" fillId="0" borderId="22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38" fontId="2" fillId="0" borderId="23" xfId="42" applyNumberFormat="1" applyFont="1" applyFill="1" applyBorder="1" applyAlignment="1">
      <alignment horizontal="center" vertical="center"/>
    </xf>
    <xf numFmtId="38" fontId="2" fillId="0" borderId="14" xfId="42" applyNumberFormat="1" applyFont="1" applyFill="1" applyBorder="1" applyAlignment="1">
      <alignment horizontal="center" vertical="center"/>
    </xf>
    <xf numFmtId="38" fontId="2" fillId="0" borderId="2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38" fontId="2" fillId="0" borderId="19" xfId="42" applyNumberFormat="1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 vertical="center"/>
    </xf>
    <xf numFmtId="38" fontId="2" fillId="0" borderId="26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18" xfId="0" applyFont="1" applyFill="1" applyBorder="1" applyAlignment="1">
      <alignment horizontal="center"/>
    </xf>
    <xf numFmtId="3" fontId="2" fillId="0" borderId="18" xfId="42" applyNumberFormat="1" applyFont="1" applyFill="1" applyBorder="1" applyAlignment="1">
      <alignment horizontal="right"/>
    </xf>
    <xf numFmtId="3" fontId="2" fillId="0" borderId="27" xfId="42" applyNumberFormat="1" applyFont="1" applyFill="1" applyBorder="1" applyAlignment="1">
      <alignment horizontal="right"/>
    </xf>
    <xf numFmtId="3" fontId="2" fillId="0" borderId="19" xfId="42" applyNumberFormat="1" applyFont="1" applyFill="1" applyBorder="1" applyAlignment="1">
      <alignment horizontal="right"/>
    </xf>
    <xf numFmtId="3" fontId="2" fillId="0" borderId="28" xfId="42" applyNumberFormat="1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9" xfId="0" applyFont="1" applyFill="1" applyBorder="1" applyAlignment="1" quotePrefix="1">
      <alignment horizontal="center"/>
    </xf>
    <xf numFmtId="3" fontId="1" fillId="0" borderId="19" xfId="42" applyNumberFormat="1" applyFont="1" applyFill="1" applyBorder="1" applyAlignment="1">
      <alignment horizontal="right"/>
    </xf>
    <xf numFmtId="3" fontId="1" fillId="0" borderId="28" xfId="42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3" fontId="2" fillId="0" borderId="31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38" fontId="2" fillId="0" borderId="18" xfId="4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justify"/>
    </xf>
    <xf numFmtId="38" fontId="2" fillId="0" borderId="32" xfId="42" applyNumberFormat="1" applyFont="1" applyFill="1" applyBorder="1" applyAlignment="1">
      <alignment horizontal="center" vertical="center"/>
    </xf>
    <xf numFmtId="38" fontId="2" fillId="0" borderId="32" xfId="42" applyNumberFormat="1" applyFont="1" applyFill="1" applyBorder="1" applyAlignment="1">
      <alignment horizontal="center" vertical="center" wrapText="1"/>
    </xf>
    <xf numFmtId="38" fontId="2" fillId="0" borderId="33" xfId="42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right"/>
    </xf>
    <xf numFmtId="172" fontId="2" fillId="0" borderId="19" xfId="42" applyNumberFormat="1" applyFont="1" applyFill="1" applyBorder="1" applyAlignment="1">
      <alignment/>
    </xf>
    <xf numFmtId="172" fontId="2" fillId="0" borderId="28" xfId="42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9" xfId="42" applyNumberFormat="1" applyFont="1" applyFill="1" applyBorder="1" applyAlignment="1">
      <alignment horizontal="right" indent="4"/>
    </xf>
    <xf numFmtId="172" fontId="1" fillId="0" borderId="19" xfId="42" applyNumberFormat="1" applyFont="1" applyFill="1" applyBorder="1" applyAlignment="1">
      <alignment/>
    </xf>
    <xf numFmtId="172" fontId="1" fillId="0" borderId="28" xfId="42" applyNumberFormat="1" applyFont="1" applyFill="1" applyBorder="1" applyAlignment="1">
      <alignment/>
    </xf>
    <xf numFmtId="172" fontId="1" fillId="0" borderId="19" xfId="42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9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42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8" fontId="1" fillId="0" borderId="26" xfId="42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30" xfId="0" applyFont="1" applyBorder="1" applyAlignment="1">
      <alignment horizontal="left" wrapText="1"/>
    </xf>
    <xf numFmtId="0" fontId="4" fillId="0" borderId="30" xfId="0" applyFont="1" applyBorder="1" applyAlignment="1">
      <alignment wrapText="1"/>
    </xf>
    <xf numFmtId="0" fontId="1" fillId="0" borderId="31" xfId="0" applyFont="1" applyFill="1" applyBorder="1" applyAlignment="1">
      <alignment/>
    </xf>
    <xf numFmtId="0" fontId="2" fillId="0" borderId="16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172" fontId="9" fillId="0" borderId="28" xfId="0" applyNumberFormat="1" applyFont="1" applyBorder="1" applyAlignment="1">
      <alignment horizontal="right"/>
    </xf>
    <xf numFmtId="172" fontId="9" fillId="0" borderId="28" xfId="0" applyNumberFormat="1" applyFont="1" applyFill="1" applyBorder="1" applyAlignment="1">
      <alignment horizontal="right"/>
    </xf>
    <xf numFmtId="3" fontId="2" fillId="0" borderId="36" xfId="42" applyNumberFormat="1" applyFont="1" applyFill="1" applyBorder="1" applyAlignment="1">
      <alignment horizontal="right"/>
    </xf>
    <xf numFmtId="172" fontId="10" fillId="0" borderId="19" xfId="0" applyNumberFormat="1" applyFont="1" applyBorder="1" applyAlignment="1">
      <alignment horizontal="right"/>
    </xf>
    <xf numFmtId="0" fontId="2" fillId="0" borderId="17" xfId="0" applyFont="1" applyFill="1" applyBorder="1" applyAlignment="1" quotePrefix="1">
      <alignment horizontal="left"/>
    </xf>
    <xf numFmtId="38" fontId="2" fillId="0" borderId="33" xfId="42" applyNumberFormat="1" applyFont="1" applyFill="1" applyBorder="1" applyAlignment="1">
      <alignment horizontal="center"/>
    </xf>
    <xf numFmtId="172" fontId="2" fillId="0" borderId="28" xfId="42" applyNumberFormat="1" applyFont="1" applyFill="1" applyBorder="1" applyAlignment="1">
      <alignment horizontal="right"/>
    </xf>
    <xf numFmtId="172" fontId="1" fillId="0" borderId="28" xfId="42" applyNumberFormat="1" applyFont="1" applyFill="1" applyBorder="1" applyAlignment="1">
      <alignment horizontal="right"/>
    </xf>
    <xf numFmtId="174" fontId="1" fillId="0" borderId="31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2" fillId="0" borderId="20" xfId="42" applyNumberFormat="1" applyFont="1" applyFill="1" applyBorder="1" applyAlignment="1">
      <alignment horizontal="center" vertical="center" wrapText="1"/>
    </xf>
    <xf numFmtId="38" fontId="2" fillId="0" borderId="17" xfId="42" applyNumberFormat="1" applyFont="1" applyFill="1" applyBorder="1" applyAlignment="1">
      <alignment horizontal="center" vertical="center" wrapText="1"/>
    </xf>
    <xf numFmtId="38" fontId="2" fillId="0" borderId="22" xfId="42" applyNumberFormat="1" applyFont="1" applyFill="1" applyBorder="1" applyAlignment="1">
      <alignment horizontal="center" vertical="center" wrapText="1"/>
    </xf>
    <xf numFmtId="38" fontId="2" fillId="0" borderId="23" xfId="42" applyNumberFormat="1" applyFont="1" applyFill="1" applyBorder="1" applyAlignment="1">
      <alignment horizontal="center" vertical="center" wrapText="1"/>
    </xf>
    <xf numFmtId="38" fontId="2" fillId="0" borderId="1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8" fontId="2" fillId="0" borderId="35" xfId="42" applyNumberFormat="1" applyFont="1" applyFill="1" applyBorder="1" applyAlignment="1">
      <alignment horizontal="center" vertical="center" wrapText="1"/>
    </xf>
    <xf numFmtId="38" fontId="2" fillId="0" borderId="26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3\Haziran%202013\Banka\Konsolide\ML%20Bank%20Konsolide_AuditFinancials_3006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3\Aral&#305;k%202013\Banka\Konsolide\ML%20Bank%20Konsolide_AuditFinancials_31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1">
        <row r="1746">
          <cell r="E1746">
            <v>22837</v>
          </cell>
        </row>
      </sheetData>
      <sheetData sheetId="3">
        <row r="11">
          <cell r="D11" t="str">
            <v>I-a</v>
          </cell>
          <cell r="E11">
            <v>11572</v>
          </cell>
          <cell r="F11">
            <v>29908</v>
          </cell>
        </row>
        <row r="12">
          <cell r="D12" t="str">
            <v>I-b</v>
          </cell>
          <cell r="E12">
            <v>96551</v>
          </cell>
          <cell r="F12">
            <v>283</v>
          </cell>
        </row>
        <row r="16">
          <cell r="E16">
            <v>0</v>
          </cell>
          <cell r="F16">
            <v>283</v>
          </cell>
        </row>
        <row r="23">
          <cell r="D23" t="str">
            <v>I-c</v>
          </cell>
          <cell r="E23">
            <v>39761</v>
          </cell>
          <cell r="F23">
            <v>80673</v>
          </cell>
        </row>
        <row r="24">
          <cell r="E24">
            <v>0</v>
          </cell>
          <cell r="F24">
            <v>0</v>
          </cell>
        </row>
        <row r="28">
          <cell r="E28">
            <v>160</v>
          </cell>
        </row>
        <row r="32">
          <cell r="D32" t="str">
            <v>I-e</v>
          </cell>
          <cell r="F32">
            <v>32050</v>
          </cell>
        </row>
        <row r="65">
          <cell r="D65" t="str">
            <v>I-l</v>
          </cell>
          <cell r="E65">
            <v>923</v>
          </cell>
          <cell r="F65">
            <v>0</v>
          </cell>
        </row>
        <row r="66">
          <cell r="D66" t="str">
            <v>I-m</v>
          </cell>
          <cell r="E66">
            <v>531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365</v>
          </cell>
        </row>
        <row r="72">
          <cell r="E72">
            <v>8361</v>
          </cell>
          <cell r="F72">
            <v>0</v>
          </cell>
        </row>
        <row r="76">
          <cell r="D76" t="str">
            <v>I-r</v>
          </cell>
          <cell r="E76">
            <v>14107</v>
          </cell>
          <cell r="F76">
            <v>85583</v>
          </cell>
        </row>
        <row r="78">
          <cell r="G78">
            <v>400828</v>
          </cell>
          <cell r="J78">
            <v>1934461</v>
          </cell>
        </row>
      </sheetData>
      <sheetData sheetId="4">
        <row r="13">
          <cell r="E13">
            <v>0</v>
          </cell>
          <cell r="F13">
            <v>42</v>
          </cell>
        </row>
        <row r="14">
          <cell r="E14">
            <v>0</v>
          </cell>
          <cell r="F14">
            <v>224750</v>
          </cell>
        </row>
        <row r="15">
          <cell r="E15">
            <v>0</v>
          </cell>
          <cell r="F15">
            <v>0</v>
          </cell>
        </row>
        <row r="26">
          <cell r="E26">
            <v>5063</v>
          </cell>
          <cell r="F26">
            <v>139</v>
          </cell>
        </row>
        <row r="38">
          <cell r="E38">
            <v>26553</v>
          </cell>
          <cell r="F38">
            <v>115</v>
          </cell>
        </row>
        <row r="41">
          <cell r="E41">
            <v>23524</v>
          </cell>
          <cell r="F41">
            <v>0</v>
          </cell>
        </row>
        <row r="45">
          <cell r="E45">
            <v>2947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5014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63192</v>
          </cell>
          <cell r="F67">
            <v>0</v>
          </cell>
        </row>
        <row r="69">
          <cell r="E69">
            <v>22994</v>
          </cell>
        </row>
      </sheetData>
      <sheetData sheetId="5">
        <row r="10">
          <cell r="E10">
            <v>1030</v>
          </cell>
        </row>
        <row r="11">
          <cell r="E11">
            <v>0</v>
          </cell>
        </row>
        <row r="12">
          <cell r="E12">
            <v>2449</v>
          </cell>
        </row>
        <row r="13">
          <cell r="E13">
            <v>0</v>
          </cell>
        </row>
        <row r="14">
          <cell r="E14">
            <v>51816</v>
          </cell>
        </row>
        <row r="20">
          <cell r="E20">
            <v>2186</v>
          </cell>
        </row>
        <row r="23">
          <cell r="E23">
            <v>-2074</v>
          </cell>
        </row>
        <row r="24">
          <cell r="E24">
            <v>-22384</v>
          </cell>
        </row>
        <row r="26">
          <cell r="E26">
            <v>0</v>
          </cell>
        </row>
        <row r="29">
          <cell r="E29">
            <v>18495</v>
          </cell>
        </row>
        <row r="32">
          <cell r="E32">
            <v>-2299</v>
          </cell>
        </row>
        <row r="37">
          <cell r="E37">
            <v>-1881</v>
          </cell>
        </row>
        <row r="38">
          <cell r="E38">
            <v>5895</v>
          </cell>
        </row>
        <row r="39">
          <cell r="E39">
            <v>-21931</v>
          </cell>
        </row>
        <row r="40">
          <cell r="E40">
            <v>42294</v>
          </cell>
        </row>
        <row r="42">
          <cell r="E42">
            <v>0</v>
          </cell>
        </row>
        <row r="43">
          <cell r="E43">
            <v>-59686</v>
          </cell>
        </row>
        <row r="50">
          <cell r="E50">
            <v>-2691</v>
          </cell>
        </row>
        <row r="51">
          <cell r="E51">
            <v>-171</v>
          </cell>
        </row>
        <row r="69">
          <cell r="E69">
            <v>0.22096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D29" sqref="D29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171</v>
      </c>
      <c r="F8" s="25"/>
      <c r="G8" s="24"/>
      <c r="H8" s="24" t="s">
        <v>168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+'[2]a'!$D$11</f>
        <v>I-a</v>
      </c>
      <c r="D10" s="33">
        <f>+'[2]a'!E$11</f>
        <v>11572</v>
      </c>
      <c r="E10" s="33">
        <f>+'[2]a'!F$11-E14</f>
        <v>7071</v>
      </c>
      <c r="F10" s="33">
        <f aca="true" t="shared" si="0" ref="F10:F23">+D10+E10</f>
        <v>18643</v>
      </c>
      <c r="G10" s="33">
        <v>67259</v>
      </c>
      <c r="H10" s="33">
        <v>30773</v>
      </c>
      <c r="I10" s="34">
        <v>98032</v>
      </c>
    </row>
    <row r="11" spans="1:9" ht="12.75">
      <c r="A11" s="105" t="s">
        <v>76</v>
      </c>
      <c r="B11" s="31" t="s">
        <v>11</v>
      </c>
      <c r="C11" s="27" t="str">
        <f>+'[2]a'!$D$12</f>
        <v>I-b</v>
      </c>
      <c r="D11" s="35">
        <f>+'[2]a'!E$12</f>
        <v>96551</v>
      </c>
      <c r="E11" s="33">
        <f>+'[2]a'!F$12-E12</f>
        <v>0</v>
      </c>
      <c r="F11" s="35">
        <f t="shared" si="0"/>
        <v>96551</v>
      </c>
      <c r="G11" s="35">
        <v>1413799</v>
      </c>
      <c r="H11" s="108">
        <v>0</v>
      </c>
      <c r="I11" s="36">
        <v>1413799</v>
      </c>
    </row>
    <row r="12" spans="1:9" ht="12.75">
      <c r="A12" s="105" t="s">
        <v>77</v>
      </c>
      <c r="B12" s="31" t="s">
        <v>71</v>
      </c>
      <c r="C12" s="27"/>
      <c r="D12" s="108">
        <f>+'[2]a'!E$16</f>
        <v>0</v>
      </c>
      <c r="E12" s="33">
        <f>+'[2]a'!F$16</f>
        <v>283</v>
      </c>
      <c r="F12" s="35">
        <f t="shared" si="0"/>
        <v>283</v>
      </c>
      <c r="G12" s="108">
        <v>0</v>
      </c>
      <c r="H12" s="35">
        <v>6364</v>
      </c>
      <c r="I12" s="36">
        <v>6364</v>
      </c>
    </row>
    <row r="13" spans="1:9" ht="12.75">
      <c r="A13" s="105" t="s">
        <v>78</v>
      </c>
      <c r="B13" s="31" t="s">
        <v>72</v>
      </c>
      <c r="C13" s="42" t="str">
        <f>+'[2]a'!$D$23</f>
        <v>I-c</v>
      </c>
      <c r="D13" s="35">
        <f>+'[2]a'!E$23+'[2]a'!E$24</f>
        <v>39761</v>
      </c>
      <c r="E13" s="35">
        <f>+'[2]a'!F$23+'[2]a'!F$24</f>
        <v>80673</v>
      </c>
      <c r="F13" s="35">
        <f t="shared" si="0"/>
        <v>120434</v>
      </c>
      <c r="G13" s="35">
        <v>32717</v>
      </c>
      <c r="H13" s="35">
        <v>163116</v>
      </c>
      <c r="I13" s="36">
        <v>195833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+'[2]INPUT1-MZ510AS'!$E$1746</f>
        <v>22837</v>
      </c>
      <c r="F14" s="35">
        <f t="shared" si="0"/>
        <v>22837</v>
      </c>
      <c r="G14" s="108">
        <v>0</v>
      </c>
      <c r="H14" s="35">
        <v>81464</v>
      </c>
      <c r="I14" s="36">
        <v>81464</v>
      </c>
    </row>
    <row r="15" spans="1:9" ht="12.75">
      <c r="A15" s="105" t="s">
        <v>80</v>
      </c>
      <c r="B15" s="31" t="s">
        <v>74</v>
      </c>
      <c r="C15" s="42" t="str">
        <f>+'[2]a'!$D$32</f>
        <v>I-e</v>
      </c>
      <c r="D15" s="108">
        <v>0</v>
      </c>
      <c r="E15" s="35">
        <f>+'[2]a'!$F$32</f>
        <v>32050</v>
      </c>
      <c r="F15" s="35">
        <f t="shared" si="0"/>
        <v>32050</v>
      </c>
      <c r="G15" s="108">
        <v>0</v>
      </c>
      <c r="H15" s="35">
        <v>26887</v>
      </c>
      <c r="I15" s="36">
        <v>26887</v>
      </c>
    </row>
    <row r="16" spans="1:9" ht="12.75">
      <c r="A16" s="105" t="s">
        <v>81</v>
      </c>
      <c r="B16" s="31" t="s">
        <v>82</v>
      </c>
      <c r="C16" s="27"/>
      <c r="D16" s="137">
        <f>+D17</f>
        <v>160</v>
      </c>
      <c r="E16" s="108">
        <v>0</v>
      </c>
      <c r="F16" s="108">
        <f t="shared" si="0"/>
        <v>160</v>
      </c>
      <c r="G16" s="108">
        <v>0</v>
      </c>
      <c r="H16" s="108">
        <v>0</v>
      </c>
      <c r="I16" s="110">
        <v>0</v>
      </c>
    </row>
    <row r="17" spans="1:9" ht="12.75">
      <c r="A17" s="37" t="s">
        <v>83</v>
      </c>
      <c r="B17" s="38" t="s">
        <v>84</v>
      </c>
      <c r="C17" s="27"/>
      <c r="D17" s="108">
        <f>+'[2]a'!$E$28</f>
        <v>160</v>
      </c>
      <c r="E17" s="108">
        <v>0</v>
      </c>
      <c r="F17" s="35">
        <f t="shared" si="0"/>
        <v>160</v>
      </c>
      <c r="G17" s="108">
        <v>0</v>
      </c>
      <c r="H17" s="108">
        <v>0</v>
      </c>
      <c r="I17" s="110">
        <v>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f t="shared" si="0"/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f t="shared" si="0"/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f t="shared" si="0"/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f t="shared" si="0"/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f t="shared" si="0"/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f t="shared" si="0"/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+'[2]a'!$D$65</f>
        <v>I-l</v>
      </c>
      <c r="D24" s="35">
        <f>+'[2]a'!E$65</f>
        <v>923</v>
      </c>
      <c r="E24" s="108">
        <f>+'[2]a'!F$65</f>
        <v>0</v>
      </c>
      <c r="F24" s="35">
        <f>+E24+D24</f>
        <v>923</v>
      </c>
      <c r="G24" s="35">
        <v>928</v>
      </c>
      <c r="H24" s="113">
        <v>0</v>
      </c>
      <c r="I24" s="36">
        <v>928</v>
      </c>
    </row>
    <row r="25" spans="1:9" ht="12.75">
      <c r="A25" s="105" t="s">
        <v>98</v>
      </c>
      <c r="B25" s="31" t="s">
        <v>31</v>
      </c>
      <c r="C25" s="27" t="str">
        <f>+'[2]a'!$D$66</f>
        <v>I-m</v>
      </c>
      <c r="D25" s="35">
        <f>+'[2]a'!E$66</f>
        <v>531</v>
      </c>
      <c r="E25" s="108">
        <f>+'[2]a'!F$66</f>
        <v>0</v>
      </c>
      <c r="F25" s="35">
        <f>+E25+D25</f>
        <v>531</v>
      </c>
      <c r="G25" s="35">
        <v>659</v>
      </c>
      <c r="H25" s="108">
        <v>0</v>
      </c>
      <c r="I25" s="36">
        <v>659</v>
      </c>
    </row>
    <row r="26" spans="1:9" ht="12.75">
      <c r="A26" s="105" t="s">
        <v>99</v>
      </c>
      <c r="B26" s="31" t="s">
        <v>32</v>
      </c>
      <c r="C26" s="27" t="str">
        <f>+'[2]a'!$D$69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+'[2]a'!$D$70</f>
        <v>I-o</v>
      </c>
      <c r="D27" s="35">
        <f>+'[2]a'!E$72</f>
        <v>8361</v>
      </c>
      <c r="E27" s="108">
        <f>+'[2]a'!F$72</f>
        <v>0</v>
      </c>
      <c r="F27" s="35">
        <f>+E27+D27</f>
        <v>8361</v>
      </c>
      <c r="G27" s="35">
        <v>8531</v>
      </c>
      <c r="H27" s="108">
        <v>0</v>
      </c>
      <c r="I27" s="36">
        <v>8531</v>
      </c>
    </row>
    <row r="28" spans="1:9" ht="12.75">
      <c r="A28" s="105" t="s">
        <v>102</v>
      </c>
      <c r="B28" s="31" t="s">
        <v>33</v>
      </c>
      <c r="C28" s="27" t="str">
        <f>+'[2]a'!$D$76</f>
        <v>I-r</v>
      </c>
      <c r="D28" s="35">
        <f>+'[2]a'!E$76+'[2]a'!$E$71</f>
        <v>14472</v>
      </c>
      <c r="E28" s="35">
        <f>+'[2]a'!F$76</f>
        <v>85583</v>
      </c>
      <c r="F28" s="35">
        <f>+D28+E28</f>
        <v>100055</v>
      </c>
      <c r="G28" s="35">
        <v>7175</v>
      </c>
      <c r="H28" s="35">
        <v>94789</v>
      </c>
      <c r="I28" s="36">
        <v>101964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172331</v>
      </c>
      <c r="E30" s="49">
        <f>+SUM(E10:E28)-E17-E18</f>
        <v>228497</v>
      </c>
      <c r="F30" s="49">
        <f>+E30+D30</f>
        <v>400828</v>
      </c>
      <c r="G30" s="49">
        <v>1531068</v>
      </c>
      <c r="H30" s="49">
        <v>403393</v>
      </c>
      <c r="I30" s="112">
        <v>1934461</v>
      </c>
    </row>
    <row r="31" spans="1:4" ht="12.75">
      <c r="A31" s="10"/>
      <c r="B31" s="50"/>
      <c r="C31" s="50"/>
      <c r="D31" s="3"/>
    </row>
    <row r="32" spans="5:9" ht="12.75">
      <c r="E32" s="2"/>
      <c r="F32" s="2">
        <f>+F30-'[2]a'!$G$78</f>
        <v>0</v>
      </c>
      <c r="I32" s="2">
        <f>+I30-'[2]a'!$J$78</f>
        <v>0</v>
      </c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sheetProtection/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E20" sqref="E20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4" t="s">
        <v>137</v>
      </c>
      <c r="F4" s="125"/>
      <c r="G4" s="125"/>
      <c r="H4" s="125"/>
      <c r="I4" s="125"/>
      <c r="J4" s="126"/>
    </row>
    <row r="5" spans="1:10" ht="12.75">
      <c r="A5" s="53"/>
      <c r="B5" s="10"/>
      <c r="C5" s="10"/>
      <c r="D5" s="57"/>
      <c r="E5" s="127"/>
      <c r="F5" s="128"/>
      <c r="G5" s="128"/>
      <c r="H5" s="128"/>
      <c r="I5" s="128"/>
      <c r="J5" s="129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31/12/2013)</v>
      </c>
      <c r="G7" s="61"/>
      <c r="H7" s="60"/>
      <c r="I7" s="24" t="s">
        <v>168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+'[2]p'!E$13</f>
        <v>0</v>
      </c>
      <c r="F12" s="75">
        <f>+'[2]p'!F$13</f>
        <v>42</v>
      </c>
      <c r="G12" s="65">
        <f>+F12+E12</f>
        <v>42</v>
      </c>
      <c r="H12" s="75">
        <v>0</v>
      </c>
      <c r="I12" s="75">
        <v>20702</v>
      </c>
      <c r="J12" s="66">
        <v>20702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+'[2]p'!E$15</f>
        <v>0</v>
      </c>
      <c r="F13" s="65">
        <f>+'[2]p'!F$15</f>
        <v>0</v>
      </c>
      <c r="G13" s="65">
        <f>+F13+E13</f>
        <v>0</v>
      </c>
      <c r="H13" s="65">
        <v>718875</v>
      </c>
      <c r="I13" s="65">
        <v>0</v>
      </c>
      <c r="J13" s="66">
        <v>718875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+'[2]p'!E$14</f>
        <v>0</v>
      </c>
      <c r="F15" s="65">
        <f>+'[2]p'!F$14</f>
        <v>224750</v>
      </c>
      <c r="G15" s="65">
        <f>+F15+E15</f>
        <v>224750</v>
      </c>
      <c r="H15" s="65">
        <v>0</v>
      </c>
      <c r="I15" s="65">
        <v>1026706</v>
      </c>
      <c r="J15" s="66">
        <v>1026706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+'[2]p'!E$41</f>
        <v>23524</v>
      </c>
      <c r="F17" s="65">
        <f>+'[2]p'!F$41</f>
        <v>0</v>
      </c>
      <c r="G17" s="65">
        <f>+F17+E17</f>
        <v>23524</v>
      </c>
      <c r="H17" s="65">
        <v>15453</v>
      </c>
      <c r="I17" s="65">
        <v>0</v>
      </c>
      <c r="J17" s="66">
        <v>15453</v>
      </c>
    </row>
    <row r="18" spans="1:11" ht="12.75">
      <c r="A18" s="67"/>
      <c r="B18" s="114" t="s">
        <v>88</v>
      </c>
      <c r="C18" s="76" t="s">
        <v>112</v>
      </c>
      <c r="D18" s="57"/>
      <c r="E18" s="65">
        <v>1030</v>
      </c>
      <c r="F18" s="65">
        <f>+'[2]p'!F$45</f>
        <v>0</v>
      </c>
      <c r="G18" s="65">
        <f>+F18+E18</f>
        <v>1030</v>
      </c>
      <c r="H18" s="65">
        <v>3380</v>
      </c>
      <c r="I18" s="65">
        <v>0</v>
      </c>
      <c r="J18" s="66">
        <v>3380</v>
      </c>
      <c r="K18" s="120">
        <f>+E18-652</f>
        <v>378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+'[2]p'!E$26+'[2]p'!E$38-'[2]p'!E$41+'[2]p'!E$45-E18</f>
        <v>10009</v>
      </c>
      <c r="F20" s="65">
        <f>+'[2]p'!F$26+'[2]p'!F$38-'[2]p'!F$41</f>
        <v>254</v>
      </c>
      <c r="G20" s="65">
        <f>+F20+E20</f>
        <v>10263</v>
      </c>
      <c r="H20" s="65">
        <v>18833</v>
      </c>
      <c r="I20" s="65">
        <v>341</v>
      </c>
      <c r="J20" s="66">
        <v>19174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141219</v>
      </c>
      <c r="F23" s="65">
        <f>+SUM(F24:F34)</f>
        <v>0</v>
      </c>
      <c r="G23" s="35">
        <f>+F23+E23</f>
        <v>141219</v>
      </c>
      <c r="H23" s="35">
        <v>130171</v>
      </c>
      <c r="I23" s="65">
        <v>0</v>
      </c>
      <c r="J23" s="36">
        <v>130171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+'[2]p'!E$52</f>
        <v>50000</v>
      </c>
      <c r="F25" s="71">
        <f>+'[2]p'!F$52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+'[2]p'!E$65</f>
        <v>5014</v>
      </c>
      <c r="F31" s="71">
        <f>+'[2]p'!F$65</f>
        <v>0</v>
      </c>
      <c r="G31" s="71">
        <f>+E31</f>
        <v>5014</v>
      </c>
      <c r="H31" s="71">
        <v>3198</v>
      </c>
      <c r="I31" s="71">
        <v>0</v>
      </c>
      <c r="J31" s="72">
        <v>3198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+'[2]p'!E$66+'[2]p'!E$67</f>
        <v>63211</v>
      </c>
      <c r="F32" s="71">
        <f>+'[2]p'!F$66+'[2]p'!F$67</f>
        <v>0</v>
      </c>
      <c r="G32" s="71">
        <f>+F32+E32</f>
        <v>63211</v>
      </c>
      <c r="H32" s="71">
        <v>25914</v>
      </c>
      <c r="I32" s="71">
        <v>0</v>
      </c>
      <c r="J32" s="72">
        <v>25914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+'[2]p'!E$69</f>
        <v>22994</v>
      </c>
      <c r="F33" s="71">
        <f>+'[2]p'!F$69</f>
        <v>0</v>
      </c>
      <c r="G33" s="71">
        <f>+F33+E33</f>
        <v>22994</v>
      </c>
      <c r="H33" s="71">
        <v>51059</v>
      </c>
      <c r="I33" s="71">
        <v>0</v>
      </c>
      <c r="J33" s="72">
        <v>51059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175782</v>
      </c>
      <c r="F36" s="49">
        <f>SUM(F9:F23)-F10-F11</f>
        <v>225046</v>
      </c>
      <c r="G36" s="49">
        <f>+F36+E36</f>
        <v>400828</v>
      </c>
      <c r="H36" s="49">
        <v>886712</v>
      </c>
      <c r="I36" s="49">
        <v>1047749</v>
      </c>
      <c r="J36" s="112">
        <v>1934461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sheetProtection/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9">
      <selection activeCell="G31" sqref="G31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169</v>
      </c>
      <c r="F7" s="115" t="s">
        <v>170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57481</v>
      </c>
      <c r="F8" s="36">
        <v>121038</v>
      </c>
    </row>
    <row r="9" spans="1:6" ht="12.75">
      <c r="A9" s="9"/>
      <c r="B9" s="100" t="s">
        <v>42</v>
      </c>
      <c r="C9" s="101" t="s">
        <v>43</v>
      </c>
      <c r="D9" s="27"/>
      <c r="E9" s="71">
        <f>+'[2]gt'!$E$10</f>
        <v>1030</v>
      </c>
      <c r="F9" s="72">
        <v>565</v>
      </c>
    </row>
    <row r="10" spans="1:6" ht="12.75">
      <c r="A10" s="9"/>
      <c r="B10" s="100" t="s">
        <v>44</v>
      </c>
      <c r="C10" s="101" t="s">
        <v>45</v>
      </c>
      <c r="D10" s="27"/>
      <c r="E10" s="71">
        <f>+'[2]gt'!$E$12</f>
        <v>2449</v>
      </c>
      <c r="F10" s="72">
        <v>7252</v>
      </c>
    </row>
    <row r="11" spans="1:6" ht="12.75">
      <c r="A11" s="9"/>
      <c r="B11" s="100">
        <v>1.3</v>
      </c>
      <c r="C11" s="101" t="s">
        <v>46</v>
      </c>
      <c r="D11" s="27"/>
      <c r="E11" s="71">
        <f>+'[2]gt'!$E$14</f>
        <v>51816</v>
      </c>
      <c r="F11" s="72">
        <v>109604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+'[2]gt'!$E$20+'[2]gt'!$E$11+'[2]gt'!$E$13</f>
        <v>2186</v>
      </c>
      <c r="F13" s="72">
        <v>3617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-24458</v>
      </c>
      <c r="F14" s="66">
        <v>-40402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'[2]gt'!$E$23</f>
        <v>-2074</v>
      </c>
      <c r="F16" s="72">
        <v>-4266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+'[2]gt'!$E$26+'[2]gt'!$E$24</f>
        <v>-22384</v>
      </c>
      <c r="F18" s="72">
        <v>-36136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33023</v>
      </c>
      <c r="F19" s="116">
        <v>80636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16196</v>
      </c>
      <c r="F20" s="116">
        <v>14153</v>
      </c>
    </row>
    <row r="21" spans="1:6" ht="12.75">
      <c r="A21" s="9"/>
      <c r="B21" s="100" t="s">
        <v>16</v>
      </c>
      <c r="C21" s="100" t="s">
        <v>56</v>
      </c>
      <c r="D21" s="27"/>
      <c r="E21" s="73">
        <f>+'[2]gt'!$E$29</f>
        <v>18495</v>
      </c>
      <c r="F21" s="117">
        <v>15859</v>
      </c>
    </row>
    <row r="22" spans="1:6" ht="12.75">
      <c r="A22" s="9"/>
      <c r="B22" s="100" t="s">
        <v>17</v>
      </c>
      <c r="C22" s="100" t="s">
        <v>57</v>
      </c>
      <c r="D22" s="27"/>
      <c r="E22" s="71">
        <f>+'[2]gt'!$E$32</f>
        <v>-2299</v>
      </c>
      <c r="F22" s="72">
        <v>-1706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-17917</v>
      </c>
      <c r="F23" s="116">
        <v>-36515</v>
      </c>
    </row>
    <row r="24" spans="1:6" ht="12.75">
      <c r="A24" s="9"/>
      <c r="B24" s="100">
        <v>5.1</v>
      </c>
      <c r="C24" s="101" t="s">
        <v>60</v>
      </c>
      <c r="D24" s="27"/>
      <c r="E24" s="71">
        <f>+'[2]gt'!$E$37+'[2]gt'!$E$38</f>
        <v>4014</v>
      </c>
      <c r="F24" s="72">
        <v>-38732</v>
      </c>
    </row>
    <row r="25" spans="1:6" ht="12.75">
      <c r="A25" s="9"/>
      <c r="B25" s="100">
        <v>5.2</v>
      </c>
      <c r="C25" s="101" t="s">
        <v>61</v>
      </c>
      <c r="D25" s="27"/>
      <c r="E25" s="71">
        <f>+'[2]gt'!$E$39</f>
        <v>-21931</v>
      </c>
      <c r="F25" s="72">
        <v>2217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42294</v>
      </c>
      <c r="F26" s="66">
        <v>39674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+'[2]gt'!$E$40</f>
        <v>42294</v>
      </c>
      <c r="F30" s="72">
        <v>39674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73596</v>
      </c>
      <c r="F31" s="116">
        <v>97948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+'[2]gt'!$E$42</f>
        <v>0</v>
      </c>
      <c r="F32" s="66">
        <v>-2259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-59686</v>
      </c>
      <c r="F33" s="66">
        <v>-45632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+'[2]gt'!$E$43</f>
        <v>-59686</v>
      </c>
      <c r="F37" s="66">
        <v>-45632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13910</v>
      </c>
      <c r="F38" s="66">
        <v>50057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13910</v>
      </c>
      <c r="F41" s="66">
        <v>50057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-2862</v>
      </c>
      <c r="F42" s="66">
        <v>-10944</v>
      </c>
    </row>
    <row r="43" spans="1:6" ht="12.75">
      <c r="A43" s="44"/>
      <c r="B43" s="100">
        <v>14.1</v>
      </c>
      <c r="C43" s="101" t="s">
        <v>66</v>
      </c>
      <c r="D43" s="39"/>
      <c r="E43" s="71">
        <f>+'[2]gt'!$E$50</f>
        <v>-2691</v>
      </c>
      <c r="F43" s="72">
        <v>-14807</v>
      </c>
    </row>
    <row r="44" spans="1:6" ht="12.75">
      <c r="A44" s="44"/>
      <c r="B44" s="100">
        <v>14.2</v>
      </c>
      <c r="C44" s="101" t="s">
        <v>67</v>
      </c>
      <c r="D44" s="39"/>
      <c r="E44" s="71">
        <f>+'[2]gt'!$E$51</f>
        <v>-171</v>
      </c>
      <c r="F44" s="72">
        <v>3863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11048</v>
      </c>
      <c r="F45" s="66">
        <v>39113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11048</v>
      </c>
      <c r="F46" s="72">
        <v>39113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+'[2]gt'!$E$69</f>
        <v>0.22096</v>
      </c>
      <c r="F48" s="119">
        <v>0.78226</v>
      </c>
    </row>
  </sheetData>
  <sheetProtection/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Tugba Ersoylu</cp:lastModifiedBy>
  <cp:lastPrinted>2014-11-21T10:06:13Z</cp:lastPrinted>
  <dcterms:created xsi:type="dcterms:W3CDTF">2009-11-24T07:47:23Z</dcterms:created>
  <dcterms:modified xsi:type="dcterms:W3CDTF">2014-11-21T10:06:15Z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1682155323</vt:i4>
  </property>
  <property fmtid="{D5CDD505-2E9C-101B-9397-08002B2CF9AE}" pid="4" name="_NewReviewCyc">
    <vt:lpwstr/>
  </property>
  <property fmtid="{D5CDD505-2E9C-101B-9397-08002B2CF9AE}" pid="5" name="_EmailSubje">
    <vt:lpwstr>Aralık 2013 ve Haziran 2014 dönemleri Bankaların Konsolide Finansal Tablolarının Internet Sitemizde yayınlanması</vt:lpwstr>
  </property>
  <property fmtid="{D5CDD505-2E9C-101B-9397-08002B2CF9AE}" pid="6" name="_AuthorEma">
    <vt:lpwstr>tugba.kokturk@baml.com</vt:lpwstr>
  </property>
  <property fmtid="{D5CDD505-2E9C-101B-9397-08002B2CF9AE}" pid="7" name="_AuthorEmailDisplayNa">
    <vt:lpwstr>Kokturk, Tugba</vt:lpwstr>
  </property>
</Properties>
</file>